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<sst xmlns="http://schemas.openxmlformats.org/spreadsheetml/2006/main" count="277" uniqueCount="209">
  <si>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</si>
  <si>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</si>
  <si>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</si>
  <si>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</si>
  <si>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</si>
  <si>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</si>
  <si>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</si>
  <si>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</si>
  <si>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</si>
  <si>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</si>
  <si>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</si>
  <si>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</si>
  <si>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</si>
  <si>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</si>
  <si>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</si>
  <si>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</si>
  <si>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</si>
  <si>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</si>
  <si>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</si>
  <si>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</si>
  <si>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</si>
  <si>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</si>
  <si>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</si>
  <si>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</si>
  <si>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</si>
  <si>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</si>
  <si>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</si>
  <si>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</si>
  <si>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</si>
  <si>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</si>
  <si>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</si>
  <si>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</si>
  <si>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</si>
  <si>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</si>
  <si>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</si>
  <si>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</si>
  <si>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</si>
  <si>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</si>
  <si>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</si>
  <si>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</si>
  <si>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</si>
  <si>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</si>
  <si>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</si>
  <si>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</si>
  <si>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</si>
  <si>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</si>
  <si>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</si>
  <si>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</si>
  <si>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</si>
  <si>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</si>
  <si>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</si>
  <si>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</si>
  <si>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</si>
  <si>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</si>
  <si>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</si>
  <si>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</si>
  <si>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</si>
  <si>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</si>
  <si>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</si>
  <si>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</si>
  <si>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</si>
  <si>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</si>
  <si>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</si>
  <si>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</si>
  <si>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</si>
  <si>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</si>
  <si>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</si>
  <si>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</si>
  <si>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</si>
  <si>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</si>
  <si>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</si>
  <si>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</si>
  <si>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</si>
  <si>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</si>
  <si>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</si>
  <si>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</si>
  <si>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</si>
  <si>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</si>
  <si>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</si>
  <si>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</si>
  <si>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</si>
  <si>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</si>
  <si>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</si>
  <si>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</si>
  <si>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</si>
  <si>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</si>
  <si>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</si>
  <si>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</si>
  <si>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</si>
  <si>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</si>
  <si>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</si>
  <si>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</si>
  <si>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</si>
  <si>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</si>
  <si>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</si>
  <si>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</si>
  <si>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</si>
  <si>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</si>
  <si>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</si>
  <si>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</si>
  <si>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</si>
  <si>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</si>
  <si>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</si>
  <si>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</si>
  <si>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</si>
  <si>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</si>
  <si>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</si>
  <si>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</si>
  <si>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</si>
  <si>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</si>
  <si>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</si>
  <si>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</si>
  <si>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</si>
  <si>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</si>
  <si>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</si>
  <si>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</si>
  <si>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</si>
  <si>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</si>
  <si>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</si>
  <si>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</si>
  <si>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</si>
  <si>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</si>
  <si>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</si>
  <si>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</si>
  <si>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</si>
  <si>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</si>
  <si>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</si>
  <si>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</si>
  <si>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</si>
  <si>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</si>
  <si>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</si>
  <si>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</si>
  <si>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</si>
  <si>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</si>
  <si>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</si>
  <si>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</si>
  <si>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</si>
  <si>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</si>
  <si>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</si>
  <si>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</si>
  <si>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</si>
  <si>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</si>
  <si>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</si>
  <si>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</si>
  <si>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</si>
  <si>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</si>
  <si>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</si>
  <si>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</si>
  <si>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</si>
  <si>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</si>
  <si>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</si>
  <si>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</si>
  <si>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</si>
  <si>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</si>
  <si>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</si>
  <si>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</si>
  <si>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</si>
  <si>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</si>
  <si>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</si>
  <si>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</si>
  <si>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</si>
  <si>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</si>
  <si>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</si>
  <si>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</si>
  <si>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</si>
  <si>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</si>
  <si>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</si>
  <si>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</si>
  <si>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</si>
  <si>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</si>
  <si>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</si>
  <si>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</si>
  <si>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</si>
  <si>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</si>
  <si>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</si>
  <si>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</si>
  <si>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</si>
  <si>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</si>
  <si>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</si>
  <si>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</si>
  <si>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</si>
  <si>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</si>
  <si>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</si>
  <si>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</si>
  <si>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</si>
  <si>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</si>
  <si>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</si>
  <si>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</si>
  <si>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</si>
  <si>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</si>
  <si>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</si>
  <si>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</si>
  <si>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</si>
  <si>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</si>
  <si>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</si>
  <si>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</si>
  <si>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</si>
  <si>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</si>
  <si>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</si>
  <si>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</si>
  <si>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</si>
  <si>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</si>
  <si>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</si>
  <si>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</si>
  <si>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</si>
  <si>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</si>
  <si>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</si>
  <si>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</si>
  <si>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3 жовтня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</si>
</sst>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&amp;LCDEC759F&amp;C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130</v>
      </c>
      <c r="F6" s="90">
        <v>87</v>
      </c>
      <c r="G6" s="90">
        <v>1</v>
      </c>
      <c r="H6" s="90">
        <v>64</v>
      </c>
      <c r="I6" s="90" t="s">
        <v>172</v>
      </c>
      <c r="J6" s="90">
        <v>66</v>
      </c>
      <c r="K6" s="91">
        <v>17</v>
      </c>
      <c r="L6" s="101">
        <f>E6-F6</f>
        <v>43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325</v>
      </c>
      <c r="F7" s="90">
        <v>322</v>
      </c>
      <c r="G7" s="90">
        <v>1</v>
      </c>
      <c r="H7" s="90">
        <v>321</v>
      </c>
      <c r="I7" s="90">
        <v>267</v>
      </c>
      <c r="J7" s="90">
        <v>4</v>
      </c>
      <c r="K7" s="91"/>
      <c r="L7" s="101">
        <f>E7-F7</f>
        <v>3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54</v>
      </c>
      <c r="F9" s="90">
        <v>49</v>
      </c>
      <c r="G9" s="90"/>
      <c r="H9" s="90">
        <v>49</v>
      </c>
      <c r="I9" s="90">
        <v>35</v>
      </c>
      <c r="J9" s="90">
        <v>5</v>
      </c>
      <c r="K9" s="91"/>
      <c r="L9" s="101">
        <f>E9-F9</f>
        <v>5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4</v>
      </c>
      <c r="F10" s="90">
        <v>3</v>
      </c>
      <c r="G10" s="90">
        <v>2</v>
      </c>
      <c r="H10" s="90">
        <v>4</v>
      </c>
      <c r="I10" s="90">
        <v>1</v>
      </c>
      <c r="J10" s="90"/>
      <c r="K10" s="91"/>
      <c r="L10" s="101">
        <f>E10-F10</f>
        <v>1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6</v>
      </c>
      <c r="F12" s="90">
        <v>6</v>
      </c>
      <c r="G12" s="90"/>
      <c r="H12" s="90">
        <v>6</v>
      </c>
      <c r="I12" s="90">
        <v>5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519</v>
      </c>
      <c r="F15" s="104">
        <f>SUM(F6:F14)</f>
        <v>467</v>
      </c>
      <c r="G15" s="104">
        <f>SUM(G6:G14)</f>
        <v>4</v>
      </c>
      <c r="H15" s="104">
        <f>SUM(H6:H14)</f>
        <v>444</v>
      </c>
      <c r="I15" s="104">
        <f>SUM(I6:I14)</f>
        <v>308</v>
      </c>
      <c r="J15" s="104">
        <f>SUM(J6:J14)</f>
        <v>75</v>
      </c>
      <c r="K15" s="104">
        <f>SUM(K6:K14)</f>
        <v>17</v>
      </c>
      <c r="L15" s="101">
        <f>E15-F15</f>
        <v>52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4</v>
      </c>
      <c r="F16" s="92">
        <v>4</v>
      </c>
      <c r="G16" s="92"/>
      <c r="H16" s="92">
        <v>3</v>
      </c>
      <c r="I16" s="92">
        <v>3</v>
      </c>
      <c r="J16" s="92">
        <v>1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5</v>
      </c>
      <c r="F17" s="92">
        <v>3</v>
      </c>
      <c r="G17" s="92"/>
      <c r="H17" s="92">
        <v>4</v>
      </c>
      <c r="I17" s="92">
        <v>4</v>
      </c>
      <c r="J17" s="92">
        <v>1</v>
      </c>
      <c r="K17" s="91"/>
      <c r="L17" s="101">
        <f>E17-F17</f>
        <v>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3</v>
      </c>
      <c r="F19" s="91">
        <v>3</v>
      </c>
      <c r="G19" s="91"/>
      <c r="H19" s="91">
        <v>3</v>
      </c>
      <c r="I19" s="91">
        <v>2</v>
      </c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9</v>
      </c>
      <c r="F24" s="91">
        <v>7</v>
      </c>
      <c r="G24" s="91"/>
      <c r="H24" s="91">
        <v>7</v>
      </c>
      <c r="I24" s="91">
        <v>6</v>
      </c>
      <c r="J24" s="91">
        <v>2</v>
      </c>
      <c r="K24" s="91"/>
      <c r="L24" s="101">
        <f>E24-F24</f>
        <v>2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43</v>
      </c>
      <c r="F25" s="91">
        <v>43</v>
      </c>
      <c r="G25" s="91"/>
      <c r="H25" s="91">
        <v>42</v>
      </c>
      <c r="I25" s="91">
        <v>39</v>
      </c>
      <c r="J25" s="91">
        <v>1</v>
      </c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437</v>
      </c>
      <c r="F27" s="91">
        <v>421</v>
      </c>
      <c r="G27" s="91">
        <v>1</v>
      </c>
      <c r="H27" s="91">
        <v>338</v>
      </c>
      <c r="I27" s="91">
        <v>305</v>
      </c>
      <c r="J27" s="91">
        <v>99</v>
      </c>
      <c r="K27" s="91"/>
      <c r="L27" s="101">
        <f>E27-F27</f>
        <v>16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432</v>
      </c>
      <c r="F28" s="91">
        <v>313</v>
      </c>
      <c r="G28" s="91">
        <v>1</v>
      </c>
      <c r="H28" s="91">
        <v>256</v>
      </c>
      <c r="I28" s="91">
        <v>144</v>
      </c>
      <c r="J28" s="91">
        <v>176</v>
      </c>
      <c r="K28" s="91">
        <v>2</v>
      </c>
      <c r="L28" s="101">
        <f>E28-F28</f>
        <v>119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13</v>
      </c>
      <c r="F29" s="91">
        <v>13</v>
      </c>
      <c r="G29" s="91"/>
      <c r="H29" s="91">
        <v>13</v>
      </c>
      <c r="I29" s="91">
        <v>5</v>
      </c>
      <c r="J29" s="91"/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11</v>
      </c>
      <c r="F30" s="91">
        <v>5</v>
      </c>
      <c r="G30" s="91"/>
      <c r="H30" s="91">
        <v>9</v>
      </c>
      <c r="I30" s="91">
        <v>5</v>
      </c>
      <c r="J30" s="91">
        <v>2</v>
      </c>
      <c r="K30" s="91"/>
      <c r="L30" s="101">
        <f>E30-F30</f>
        <v>6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6</v>
      </c>
      <c r="F31" s="91">
        <v>6</v>
      </c>
      <c r="G31" s="91"/>
      <c r="H31" s="91">
        <v>3</v>
      </c>
      <c r="I31" s="91">
        <v>2</v>
      </c>
      <c r="J31" s="91">
        <v>3</v>
      </c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2</v>
      </c>
      <c r="F32" s="91"/>
      <c r="G32" s="91"/>
      <c r="H32" s="91">
        <v>1</v>
      </c>
      <c r="I32" s="91"/>
      <c r="J32" s="91">
        <v>1</v>
      </c>
      <c r="K32" s="91">
        <v>1</v>
      </c>
      <c r="L32" s="101">
        <f>E32-F32</f>
        <v>2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15</v>
      </c>
      <c r="F34" s="91">
        <v>15</v>
      </c>
      <c r="G34" s="91"/>
      <c r="H34" s="91"/>
      <c r="I34" s="91"/>
      <c r="J34" s="91">
        <v>15</v>
      </c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</v>
      </c>
      <c r="F35" s="91">
        <v>2</v>
      </c>
      <c r="G35" s="91"/>
      <c r="H35" s="91">
        <v>2</v>
      </c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44</v>
      </c>
      <c r="F36" s="91">
        <v>43</v>
      </c>
      <c r="G36" s="91"/>
      <c r="H36" s="91">
        <v>42</v>
      </c>
      <c r="I36" s="91">
        <v>39</v>
      </c>
      <c r="J36" s="91">
        <v>2</v>
      </c>
      <c r="K36" s="91"/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697</v>
      </c>
      <c r="F40" s="91">
        <v>566</v>
      </c>
      <c r="G40" s="91">
        <v>2</v>
      </c>
      <c r="H40" s="91">
        <v>398</v>
      </c>
      <c r="I40" s="91">
        <v>229</v>
      </c>
      <c r="J40" s="91">
        <v>299</v>
      </c>
      <c r="K40" s="91">
        <v>3</v>
      </c>
      <c r="L40" s="101">
        <f>E40-F40</f>
        <v>131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447</v>
      </c>
      <c r="F41" s="91">
        <v>419</v>
      </c>
      <c r="G41" s="91"/>
      <c r="H41" s="91">
        <v>395</v>
      </c>
      <c r="I41" s="91" t="s">
        <v>172</v>
      </c>
      <c r="J41" s="91">
        <v>52</v>
      </c>
      <c r="K41" s="91"/>
      <c r="L41" s="101">
        <f>E41-F41</f>
        <v>28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3</v>
      </c>
      <c r="F42" s="91">
        <v>3</v>
      </c>
      <c r="G42" s="91"/>
      <c r="H42" s="91">
        <v>2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4</v>
      </c>
      <c r="F43" s="91">
        <v>3</v>
      </c>
      <c r="G43" s="91"/>
      <c r="H43" s="91">
        <v>4</v>
      </c>
      <c r="I43" s="91">
        <v>3</v>
      </c>
      <c r="J43" s="91"/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451</v>
      </c>
      <c r="F45" s="91">
        <f aca="true" t="shared" si="0" ref="F45:K45">F41+F43+F44</f>
        <v>422</v>
      </c>
      <c r="G45" s="91">
        <f t="shared" si="0"/>
        <v>0</v>
      </c>
      <c r="H45" s="91">
        <f t="shared" si="0"/>
        <v>399</v>
      </c>
      <c r="I45" s="91">
        <f>I43+I44</f>
        <v>3</v>
      </c>
      <c r="J45" s="91">
        <f t="shared" si="0"/>
        <v>52</v>
      </c>
      <c r="K45" s="91">
        <f t="shared" si="0"/>
        <v>0</v>
      </c>
      <c r="L45" s="101">
        <f>E45-F45</f>
        <v>29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1676</v>
      </c>
      <c r="F46" s="91">
        <f aca="true" t="shared" si="1" ref="F46:K46">F15+F24+F40+F45</f>
        <v>1462</v>
      </c>
      <c r="G46" s="91">
        <f t="shared" si="1"/>
        <v>6</v>
      </c>
      <c r="H46" s="91">
        <f t="shared" si="1"/>
        <v>1248</v>
      </c>
      <c r="I46" s="91">
        <f t="shared" si="1"/>
        <v>546</v>
      </c>
      <c r="J46" s="91">
        <f t="shared" si="1"/>
        <v>428</v>
      </c>
      <c r="K46" s="91">
        <f t="shared" si="1"/>
        <v>20</v>
      </c>
      <c r="L46" s="101">
        <f>E46-F46</f>
        <v>214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&amp;LCDEC759F&amp;CФорма № 1-мзс, Підрозділ: Брусилівський районний  суд Житомирської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9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8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57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7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11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13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4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93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4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26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93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121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38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38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28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4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&amp;LCDEC759F&amp;CФорма № 1-мзс, Підрозділ: Брусилівський районний  суд Житомирської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64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43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15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21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101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20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9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9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54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507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190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9448233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1348406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94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22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421</v>
      </c>
      <c r="F55" s="96">
        <v>19</v>
      </c>
      <c r="G55" s="96">
        <v>4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7</v>
      </c>
      <c r="F56" s="96"/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238</v>
      </c>
      <c r="F57" s="96">
        <v>156</v>
      </c>
      <c r="G57" s="96">
        <v>3</v>
      </c>
      <c r="H57" s="96">
        <v>1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396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289</v>
      </c>
      <c r="G62" s="114">
        <v>441851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32</v>
      </c>
      <c r="G63" s="113">
        <v>33651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257</v>
      </c>
      <c r="G64" s="113">
        <v>408200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140</v>
      </c>
      <c r="G65" s="112">
        <v>55393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&amp;LCDEC759F&amp;CФорма № 1-мзс, Підрозділ: Брусилівський районний  суд Житомирської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4.672897196261682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22.666666666666668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1.0033444816053512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85.3625170998632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624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838</v>
      </c>
    </row>
    <row r="11" spans="1:4" ht="16.5" customHeight="1">
      <c r="A11" s="202" t="s">
        <v>63</v>
      </c>
      <c r="B11" s="204"/>
      <c r="C11" s="14">
        <v>9</v>
      </c>
      <c r="D11" s="94">
        <v>45</v>
      </c>
    </row>
    <row r="12" spans="1:4" ht="16.5" customHeight="1">
      <c r="A12" s="311" t="s">
        <v>106</v>
      </c>
      <c r="B12" s="311"/>
      <c r="C12" s="14">
        <v>10</v>
      </c>
      <c r="D12" s="94">
        <v>20</v>
      </c>
    </row>
    <row r="13" spans="1:4" ht="16.5" customHeight="1">
      <c r="A13" s="311" t="s">
        <v>31</v>
      </c>
      <c r="B13" s="311"/>
      <c r="C13" s="14">
        <v>11</v>
      </c>
      <c r="D13" s="94">
        <v>35</v>
      </c>
    </row>
    <row r="14" spans="1:4" ht="16.5" customHeight="1">
      <c r="A14" s="311" t="s">
        <v>107</v>
      </c>
      <c r="B14" s="311"/>
      <c r="C14" s="14">
        <v>12</v>
      </c>
      <c r="D14" s="94">
        <v>93</v>
      </c>
    </row>
    <row r="15" spans="1:4" ht="16.5" customHeight="1">
      <c r="A15" s="311" t="s">
        <v>111</v>
      </c>
      <c r="B15" s="311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&amp;LCDEC759F&amp;CФорма № 1-мзс, Підрозділ: Брусилівський районний  суд Житомирської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2019-10-09T09:24:50Z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CDEC759F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